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 table" sheetId="1" state="visible" r:id="rId1"/>
    <sheet name="Dilution waterfall" sheetId="2" state="visible" r:id="rId2"/>
    <sheet name="SAFE conversion" sheetId="3" state="visible" r:id="rId3"/>
    <sheet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00"/>
  </numFmts>
  <fonts count="6">
    <font>
      <name val="Calibri"/>
      <family val="2"/>
      <color theme="1"/>
      <sz val="11"/>
      <scheme val="minor"/>
    </font>
    <font>
      <b val="1"/>
      <color rgb="FF021736"/>
      <sz val="15"/>
    </font>
    <font>
      <color rgb="FF5A6B85"/>
      <sz val="10"/>
    </font>
    <font>
      <b val="1"/>
      <color rgb="FFFFFFFF"/>
    </font>
    <font>
      <b val="1"/>
      <color rgb="FF021736"/>
    </font>
    <font>
      <b val="1"/>
      <color rgb="FF021736"/>
      <sz val="14"/>
    </font>
  </fonts>
  <fills count="4">
    <fill>
      <patternFill/>
    </fill>
    <fill>
      <patternFill patternType="gray125"/>
    </fill>
    <fill>
      <patternFill patternType="solid">
        <fgColor rgb="FF0B4193"/>
      </patternFill>
    </fill>
    <fill>
      <patternFill patternType="solid">
        <fgColor rgb="FFFFF6E5"/>
      </patternFill>
    </fill>
  </fills>
  <borders count="2">
    <border>
      <left/>
      <right/>
      <top/>
      <bottom/>
      <diagonal/>
    </border>
    <border>
      <left style="thin">
        <color rgb="FFD9E1EC"/>
      </left>
      <right style="thin">
        <color rgb="FFD9E1EC"/>
      </right>
      <top style="thin">
        <color rgb="FFD9E1EC"/>
      </top>
      <bottom style="thin">
        <color rgb="FFD9E1E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3" fontId="4" fillId="0" borderId="0" pivotButton="0" quotePrefix="0" xfId="0"/>
    <xf numFmtId="164" fontId="0" fillId="0" borderId="0" pivotButton="0" quotePrefix="0" xfId="0"/>
    <xf numFmtId="0" fontId="5" fillId="0" borderId="0" pivotButton="0" quotePrefix="0" xfId="0"/>
    <xf numFmtId="0" fontId="2" fillId="0" borderId="0" applyAlignment="1" pivotButton="0" quotePrefix="0" xfId="0">
      <alignment wrapText="1"/>
    </xf>
    <xf numFmtId="3" fontId="0" fillId="3" borderId="1" pivotButton="0" quotePrefix="0" xfId="0"/>
    <xf numFmtId="9" fontId="0" fillId="3" borderId="1" pivotButton="0" quotePrefix="0" xfId="0"/>
    <xf numFmtId="165" fontId="0" fillId="0" borderId="1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6" customWidth="1" min="4" max="4"/>
    <col width="40" customWidth="1" min="5" max="5"/>
  </cols>
  <sheetData>
    <row r="1">
      <c r="A1" s="1" t="inlineStr">
        <is>
          <t>Cap table</t>
        </is>
      </c>
    </row>
    <row r="2">
      <c r="A2" s="2" t="inlineStr">
        <is>
          <t>Zinance · fully diluted, with dilution and SAFE conversion tabs</t>
        </is>
      </c>
    </row>
    <row r="4">
      <c r="A4" s="3" t="inlineStr">
        <is>
          <t>Holder</t>
        </is>
      </c>
      <c r="B4" s="3" t="inlineStr">
        <is>
          <t>Class</t>
        </is>
      </c>
      <c r="C4" s="3" t="inlineStr">
        <is>
          <t>Shares</t>
        </is>
      </c>
      <c r="D4" s="3" t="inlineStr">
        <is>
          <t>Fully diluted %</t>
        </is>
      </c>
      <c r="E4" s="3" t="inlineStr">
        <is>
          <t>Notes</t>
        </is>
      </c>
    </row>
    <row r="5">
      <c r="A5" s="4" t="inlineStr">
        <is>
          <t>Founder A</t>
        </is>
      </c>
      <c r="B5" s="4" t="inlineStr">
        <is>
          <t>Common</t>
        </is>
      </c>
      <c r="C5" s="5" t="n">
        <v>4000000</v>
      </c>
      <c r="D5" s="6">
        <f>IF($C$5:$C$14="","",C5/SUM($C$5:$C$14))</f>
        <v/>
      </c>
      <c r="E5" s="4" t="inlineStr">
        <is>
          <t>Vesting 4yr / 1yr cliff</t>
        </is>
      </c>
    </row>
    <row r="6">
      <c r="A6" s="4" t="inlineStr">
        <is>
          <t>Founder B</t>
        </is>
      </c>
      <c r="B6" s="4" t="inlineStr">
        <is>
          <t>Common</t>
        </is>
      </c>
      <c r="C6" s="5" t="n">
        <v>3000000</v>
      </c>
      <c r="D6" s="6">
        <f>IF($C$5:$C$14="","",C6/SUM($C$5:$C$14))</f>
        <v/>
      </c>
      <c r="E6" s="4" t="inlineStr">
        <is>
          <t>Vesting 4yr / 1yr cliff</t>
        </is>
      </c>
    </row>
    <row r="7">
      <c r="A7" s="4" t="inlineStr">
        <is>
          <t>Option pool (unissued)</t>
        </is>
      </c>
      <c r="B7" s="4" t="inlineStr">
        <is>
          <t>Options</t>
        </is>
      </c>
      <c r="C7" s="5" t="n">
        <v>1500000</v>
      </c>
      <c r="D7" s="6">
        <f>IF($C$5:$C$14="","",C7/SUM($C$5:$C$14))</f>
        <v/>
      </c>
      <c r="E7" s="4" t="inlineStr">
        <is>
          <t>Reserved, not yet granted</t>
        </is>
      </c>
    </row>
    <row r="8">
      <c r="A8" s="4" t="inlineStr">
        <is>
          <t>Employee grants</t>
        </is>
      </c>
      <c r="B8" s="4" t="inlineStr">
        <is>
          <t>Options</t>
        </is>
      </c>
      <c r="C8" s="5" t="n">
        <v>500000</v>
      </c>
      <c r="D8" s="6">
        <f>IF($C$5:$C$14="","",C8/SUM($C$5:$C$14))</f>
        <v/>
      </c>
      <c r="E8" s="4" t="inlineStr">
        <is>
          <t>Issued</t>
        </is>
      </c>
    </row>
    <row r="9">
      <c r="A9" s="4" t="inlineStr">
        <is>
          <t>Seed investor</t>
        </is>
      </c>
      <c r="B9" s="4" t="inlineStr">
        <is>
          <t>Preferred</t>
        </is>
      </c>
      <c r="C9" s="5" t="n">
        <v>1000000</v>
      </c>
      <c r="D9" s="6">
        <f>IF($C$5:$C$14="","",C9/SUM($C$5:$C$14))</f>
        <v/>
      </c>
      <c r="E9" s="4" t="inlineStr">
        <is>
          <t>Series Seed</t>
        </is>
      </c>
    </row>
    <row r="10">
      <c r="A10" s="4" t="n"/>
      <c r="B10" s="4" t="n"/>
      <c r="C10" s="4" t="n"/>
      <c r="D10" s="6">
        <f>IF(C10="","",C10/SUM($C$5:$C$14))</f>
        <v/>
      </c>
      <c r="E10" s="4" t="n"/>
    </row>
    <row r="11">
      <c r="A11" s="4" t="n"/>
      <c r="B11" s="4" t="n"/>
      <c r="C11" s="4" t="n"/>
      <c r="D11" s="6">
        <f>IF(C11="","",C11/SUM($C$5:$C$14))</f>
        <v/>
      </c>
      <c r="E11" s="4" t="n"/>
    </row>
    <row r="12">
      <c r="A12" s="4" t="n"/>
      <c r="B12" s="4" t="n"/>
      <c r="C12" s="4" t="n"/>
      <c r="D12" s="6">
        <f>IF(C12="","",C12/SUM($C$5:$C$14))</f>
        <v/>
      </c>
      <c r="E12" s="4" t="n"/>
    </row>
    <row r="13">
      <c r="A13" s="4" t="n"/>
      <c r="B13" s="4" t="n"/>
      <c r="C13" s="4" t="n"/>
      <c r="D13" s="6">
        <f>IF(C13="","",C13/SUM($C$5:$C$14))</f>
        <v/>
      </c>
      <c r="E13" s="4" t="n"/>
    </row>
    <row r="14">
      <c r="A14" s="4" t="n"/>
      <c r="B14" s="4" t="n"/>
      <c r="C14" s="4" t="n"/>
      <c r="D14" s="6">
        <f>IF(C14="","",C14/SUM($C$5:$C$14))</f>
        <v/>
      </c>
      <c r="E14" s="4" t="n"/>
    </row>
    <row r="15">
      <c r="A15" s="7" t="inlineStr">
        <is>
          <t>Total fully diluted</t>
        </is>
      </c>
      <c r="C15" s="8">
        <f>SUM(C5:C14)</f>
        <v/>
      </c>
      <c r="D15" s="9">
        <f>SUM(D5:D14)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20" customWidth="1" min="6" max="6"/>
    <col width="20" customWidth="1" min="7" max="7"/>
  </cols>
  <sheetData>
    <row r="1">
      <c r="A1" s="10" t="inlineStr">
        <is>
          <t>Dilution waterfall</t>
        </is>
      </c>
    </row>
    <row r="2">
      <c r="A2" s="2" t="inlineStr">
        <is>
          <t>What each round does to everyone already on the cap table.</t>
        </is>
      </c>
    </row>
    <row r="4">
      <c r="A4" s="3" t="inlineStr">
        <is>
          <t>Round</t>
        </is>
      </c>
      <c r="B4" s="3" t="inlineStr">
        <is>
          <t>Pre-money</t>
        </is>
      </c>
      <c r="C4" s="3" t="inlineStr">
        <is>
          <t>New money</t>
        </is>
      </c>
      <c r="D4" s="3" t="inlineStr">
        <is>
          <t>Post-money</t>
        </is>
      </c>
      <c r="E4" s="3" t="inlineStr">
        <is>
          <t>New shares</t>
        </is>
      </c>
      <c r="F4" s="3" t="inlineStr">
        <is>
          <t>Total shares after</t>
        </is>
      </c>
      <c r="G4" s="3" t="inlineStr">
        <is>
          <t>Existing holders own</t>
        </is>
      </c>
    </row>
    <row r="5">
      <c r="A5" s="4" t="inlineStr">
        <is>
          <t>Today</t>
        </is>
      </c>
      <c r="B5" s="4" t="n"/>
      <c r="C5" s="4" t="n"/>
      <c r="D5" s="4" t="n"/>
      <c r="E5" s="4" t="n"/>
      <c r="F5" s="5">
        <f>'Cap table'!C15</f>
        <v/>
      </c>
      <c r="G5" s="6" t="n">
        <v>1</v>
      </c>
    </row>
    <row r="6">
      <c r="A6" s="4" t="inlineStr">
        <is>
          <t>Series A</t>
        </is>
      </c>
      <c r="B6" s="5" t="n">
        <v>20000000</v>
      </c>
      <c r="C6" s="5" t="n">
        <v>5000000</v>
      </c>
      <c r="D6" s="5">
        <f>IF(B6="","",B6+C6)</f>
        <v/>
      </c>
      <c r="E6" s="5">
        <f>IF(B6="","",C6/(B6/F5))</f>
        <v/>
      </c>
      <c r="F6" s="5">
        <f>IF(B6="","",F5+E6)</f>
        <v/>
      </c>
      <c r="G6" s="6">
        <f>IF(B6="","",F5/F6*G5)</f>
        <v/>
      </c>
    </row>
    <row r="7">
      <c r="A7" s="4" t="inlineStr">
        <is>
          <t>Series B</t>
        </is>
      </c>
      <c r="B7" s="5" t="n"/>
      <c r="C7" s="5" t="n"/>
      <c r="D7" s="5">
        <f>IF(B7="","",B7+C7)</f>
        <v/>
      </c>
      <c r="E7" s="5">
        <f>IF(B7="","",C7/(B7/F6))</f>
        <v/>
      </c>
      <c r="F7" s="5">
        <f>IF(B7="","",F6+E7)</f>
        <v/>
      </c>
      <c r="G7" s="6">
        <f>IF(B7="","",F6/F7*G6)</f>
        <v/>
      </c>
    </row>
    <row r="8">
      <c r="A8" s="4" t="inlineStr">
        <is>
          <t>Series C</t>
        </is>
      </c>
      <c r="B8" s="5" t="n"/>
      <c r="C8" s="5" t="n"/>
      <c r="D8" s="5">
        <f>IF(B8="","",B8+C8)</f>
        <v/>
      </c>
      <c r="E8" s="5">
        <f>IF(B8="","",C8/(B8/F7))</f>
        <v/>
      </c>
      <c r="F8" s="5">
        <f>IF(B8="","",F7+E8)</f>
        <v/>
      </c>
      <c r="G8" s="6">
        <f>IF(B8="","",F7/F8*G7)</f>
        <v/>
      </c>
    </row>
    <row r="10">
      <c r="A10" s="11" t="inlineStr">
        <is>
          <t>Fill Pre-money and New money for each round. Everything else calculates. Existing holders own is the share left to everyone who was on the cap table before that round.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10" t="inlineStr">
        <is>
          <t>SAFE conversion</t>
        </is>
      </c>
    </row>
    <row r="2">
      <c r="A2" s="2" t="inlineStr">
        <is>
          <t>The SAFE converts at the better of the cap price and the discounted round price.</t>
        </is>
      </c>
    </row>
    <row r="4">
      <c r="A4" s="7" t="inlineStr">
        <is>
          <t>Amount invested</t>
        </is>
      </c>
      <c r="B4" s="12" t="n">
        <v>500000</v>
      </c>
    </row>
    <row r="5">
      <c r="A5" s="7" t="inlineStr">
        <is>
          <t>Valuation cap</t>
        </is>
      </c>
      <c r="B5" s="12" t="n">
        <v>8000000</v>
      </c>
    </row>
    <row r="6">
      <c r="A6" s="7" t="inlineStr">
        <is>
          <t>Discount %</t>
        </is>
      </c>
      <c r="B6" s="13" t="n">
        <v>0.2</v>
      </c>
    </row>
    <row r="7">
      <c r="A7" s="7" t="inlineStr">
        <is>
          <t>Round pre-money</t>
        </is>
      </c>
      <c r="B7" s="12" t="n">
        <v>20000000</v>
      </c>
    </row>
    <row r="8">
      <c r="A8" s="7" t="inlineStr">
        <is>
          <t>New money in round</t>
        </is>
      </c>
      <c r="B8" s="12" t="n">
        <v>5000000</v>
      </c>
    </row>
    <row r="9">
      <c r="A9" s="7" t="inlineStr">
        <is>
          <t>Existing shares (FD)</t>
        </is>
      </c>
      <c r="B9" s="12" t="n">
        <v>10000000</v>
      </c>
    </row>
    <row r="11">
      <c r="A11" s="7" t="inlineStr">
        <is>
          <t>Round price per share</t>
        </is>
      </c>
      <c r="B11" s="14">
        <f>B7/B9</f>
        <v/>
      </c>
    </row>
    <row r="12">
      <c r="A12" s="7" t="inlineStr">
        <is>
          <t>Cap price per share</t>
        </is>
      </c>
      <c r="B12" s="14">
        <f>B5/B9</f>
        <v/>
      </c>
    </row>
    <row r="13">
      <c r="A13" s="7" t="inlineStr">
        <is>
          <t>Discounted round price</t>
        </is>
      </c>
      <c r="B13" s="14">
        <f>B11*(1-B6)</f>
        <v/>
      </c>
    </row>
    <row r="14">
      <c r="A14" s="7" t="inlineStr">
        <is>
          <t>Conversion price</t>
        </is>
      </c>
      <c r="B14" s="14">
        <f>MIN(B12,B13)</f>
        <v/>
      </c>
    </row>
    <row r="15">
      <c r="A15" s="7" t="inlineStr">
        <is>
          <t>Shares to SAFE holder</t>
        </is>
      </c>
      <c r="B15" s="5">
        <f>B4/B14</f>
        <v/>
      </c>
    </row>
    <row r="16">
      <c r="A16" s="7" t="inlineStr">
        <is>
          <t>Shares to new round</t>
        </is>
      </c>
      <c r="B16" s="5">
        <f>B8/B11</f>
        <v/>
      </c>
    </row>
    <row r="17">
      <c r="A17" s="7" t="inlineStr">
        <is>
          <t>Total shares after</t>
        </is>
      </c>
      <c r="B17" s="5">
        <f>B9+B15+B16</f>
        <v/>
      </c>
    </row>
    <row r="18">
      <c r="A18" s="7" t="inlineStr">
        <is>
          <t>SAFE holder owns</t>
        </is>
      </c>
      <c r="B18" s="6">
        <f>B15/B17</f>
        <v/>
      </c>
    </row>
    <row r="19">
      <c r="A19" s="7" t="inlineStr">
        <is>
          <t>New investor owns</t>
        </is>
      </c>
      <c r="B19" s="6">
        <f>B16/B17</f>
        <v/>
      </c>
    </row>
    <row r="20">
      <c r="A20" s="7" t="inlineStr">
        <is>
          <t>Everyone existing owns</t>
        </is>
      </c>
      <c r="B20" s="6">
        <f>B9/B17</f>
        <v/>
      </c>
    </row>
    <row r="22">
      <c r="A22" s="11" t="inlineStr">
        <is>
          <t>Amber cells are inputs. This models one SAFE at one round; multiple SAFEs at different caps and a pre-money pool top-up both change the result.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A6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2">
      <c r="A2" s="15" t="inlineStr">
        <is>
          <t>Cap table tab: one row per holder, on a fully diluted basis — include the unissued option pool, because investors price off fully diluted shares.</t>
        </is>
      </c>
    </row>
    <row r="3">
      <c r="A3" s="15" t="inlineStr">
        <is>
          <t>Dilution waterfall: enter pre-money and new money for each round to see what is left for everyone already on the table.</t>
        </is>
      </c>
    </row>
    <row r="4">
      <c r="A4" s="15" t="inlineStr">
        <is>
          <t>SAFE conversion: amber cells are inputs. The SAFE takes the better of the cap price and the discounted round price.</t>
        </is>
      </c>
    </row>
    <row r="5">
      <c r="A5" s="15" t="inlineStr">
        <is>
          <t>This is a working model, not a legal record. Your counsel's cap table governs.</t>
        </is>
      </c>
    </row>
    <row r="6">
      <c r="A6" s="15" t="inlineStr">
        <is>
          <t>Free and ungated from Zinance: zinance.co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2026-09-23T12:35:47Z</dcterms:created>
  <dcterms:modified xsi:type="dcterms:W3CDTF">2026-09-23T12:35:47Z</dcterms:modified>
</cp:coreProperties>
</file>