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umptions" sheetId="1" state="visible" r:id="rId1"/>
    <sheet name="P&amp;L" sheetId="2" state="visible" r:id="rId2"/>
    <sheet name="Cash flow" sheetId="3" state="visible" r:id="rId3"/>
    <sheet name="Balance sheet" sheetId="4" state="visible" r:id="rId4"/>
    <sheet name="How to us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6">
    <font>
      <name val="Calibri"/>
      <family val="2"/>
      <color theme="1"/>
      <sz val="11"/>
      <scheme val="minor"/>
    </font>
    <font>
      <b val="1"/>
      <color rgb="FF021736"/>
      <sz val="15"/>
    </font>
    <font>
      <color rgb="FF5A6B85"/>
      <sz val="10"/>
    </font>
    <font>
      <b val="1"/>
      <color rgb="FFFFFFFF"/>
    </font>
    <font>
      <b val="1"/>
      <color rgb="FF021736"/>
    </font>
    <font>
      <b val="1"/>
      <color rgb="FF021736"/>
      <sz val="14"/>
    </font>
  </fonts>
  <fills count="5">
    <fill>
      <patternFill/>
    </fill>
    <fill>
      <patternFill patternType="gray125"/>
    </fill>
    <fill>
      <patternFill patternType="solid">
        <fgColor rgb="FF0B4193"/>
      </patternFill>
    </fill>
    <fill>
      <patternFill patternType="solid">
        <fgColor rgb="FFFFF6E5"/>
      </patternFill>
    </fill>
    <fill>
      <patternFill patternType="solid">
        <fgColor rgb="FFF3F6FA"/>
      </patternFill>
    </fill>
  </fills>
  <borders count="2">
    <border>
      <left/>
      <right/>
      <top/>
      <bottom/>
      <diagonal/>
    </border>
    <border>
      <left style="thin">
        <color rgb="FFD9E1EC"/>
      </left>
      <right style="thin">
        <color rgb="FFD9E1EC"/>
      </right>
      <top style="thin">
        <color rgb="FFD9E1EC"/>
      </top>
      <bottom style="thin">
        <color rgb="FFD9E1E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/>
    </xf>
    <xf numFmtId="0" fontId="3" fillId="2" borderId="0" applyAlignment="1" pivotButton="0" quotePrefix="0" xfId="0">
      <alignment horizontal="center"/>
    </xf>
    <xf numFmtId="3" fontId="0" fillId="3" borderId="1" pivotButton="0" quotePrefix="0" xfId="0"/>
    <xf numFmtId="164" fontId="0" fillId="3" borderId="1" pivotButton="0" quotePrefix="0" xfId="0"/>
    <xf numFmtId="1" fontId="0" fillId="3" borderId="1" pivotButton="0" quotePrefix="0" xfId="0"/>
    <xf numFmtId="0" fontId="4" fillId="0" borderId="0" pivotButton="0" quotePrefix="0" xfId="0"/>
    <xf numFmtId="0" fontId="5" fillId="0" borderId="0" pivotButton="0" quotePrefix="0" xfId="0"/>
    <xf numFmtId="1" fontId="0" fillId="0" borderId="0" pivotButton="0" quotePrefix="0" xfId="0"/>
    <xf numFmtId="3" fontId="4" fillId="0" borderId="0" pivotButton="0" quotePrefix="0" xfId="0"/>
    <xf numFmtId="3" fontId="0" fillId="0" borderId="0" pivotButton="0" quotePrefix="0" xfId="0"/>
    <xf numFmtId="0" fontId="4" fillId="4" borderId="0" pivotButton="0" quotePrefix="0" xfId="0"/>
    <xf numFmtId="3" fontId="4" fillId="4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5"/>
  <sheetViews>
    <sheetView workbookViewId="0">
      <selection activeCell="A1" sqref="A1"/>
    </sheetView>
  </sheetViews>
  <sheetFormatPr baseColWidth="8" defaultRowHeight="15"/>
  <cols>
    <col width="4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</cols>
  <sheetData>
    <row r="1">
      <c r="A1" s="1" t="inlineStr">
        <is>
          <t>Three-statement financial model</t>
        </is>
      </c>
    </row>
    <row r="2">
      <c r="A2" s="2" t="inlineStr">
        <is>
          <t>Zinance · amber cells are inputs; everything else calculates</t>
        </is>
      </c>
    </row>
    <row r="4">
      <c r="A4" s="3" t="inlineStr">
        <is>
          <t>Assumption</t>
        </is>
      </c>
      <c r="B4" s="4" t="inlineStr">
        <is>
          <t>Jan</t>
        </is>
      </c>
      <c r="C4" s="4" t="inlineStr">
        <is>
          <t>Feb</t>
        </is>
      </c>
      <c r="D4" s="4" t="inlineStr">
        <is>
          <t>Mar</t>
        </is>
      </c>
      <c r="E4" s="4" t="inlineStr">
        <is>
          <t>Apr</t>
        </is>
      </c>
      <c r="F4" s="4" t="inlineStr">
        <is>
          <t>May</t>
        </is>
      </c>
      <c r="G4" s="4" t="inlineStr">
        <is>
          <t>Jun</t>
        </is>
      </c>
      <c r="H4" s="4" t="inlineStr">
        <is>
          <t>Jul</t>
        </is>
      </c>
      <c r="I4" s="4" t="inlineStr">
        <is>
          <t>Aug</t>
        </is>
      </c>
      <c r="J4" s="4" t="inlineStr">
        <is>
          <t>Sep</t>
        </is>
      </c>
      <c r="K4" s="4" t="inlineStr">
        <is>
          <t>Oct</t>
        </is>
      </c>
      <c r="L4" s="4" t="inlineStr">
        <is>
          <t>Nov</t>
        </is>
      </c>
      <c r="M4" s="4" t="inlineStr">
        <is>
          <t>Dec</t>
        </is>
      </c>
    </row>
    <row r="5">
      <c r="A5" t="inlineStr">
        <is>
          <t>New customers per month</t>
        </is>
      </c>
      <c r="B5" s="5" t="n">
        <v>6</v>
      </c>
      <c r="C5" s="5" t="n">
        <v>7</v>
      </c>
      <c r="D5" s="5" t="n">
        <v>8</v>
      </c>
      <c r="E5" s="5" t="n">
        <v>9</v>
      </c>
      <c r="F5" s="5" t="n">
        <v>10</v>
      </c>
      <c r="G5" s="5" t="n">
        <v>11</v>
      </c>
      <c r="H5" s="5" t="n">
        <v>12</v>
      </c>
      <c r="I5" s="5" t="n">
        <v>13</v>
      </c>
      <c r="J5" s="5" t="n">
        <v>14</v>
      </c>
      <c r="K5" s="5" t="n">
        <v>15</v>
      </c>
      <c r="L5" s="5" t="n">
        <v>16</v>
      </c>
      <c r="M5" s="5" t="n">
        <v>17</v>
      </c>
    </row>
    <row r="6">
      <c r="A6" t="inlineStr">
        <is>
          <t>Average revenue per customer per month</t>
        </is>
      </c>
      <c r="B6" s="5" t="n">
        <v>1200</v>
      </c>
      <c r="C6" s="5" t="n">
        <v>1200</v>
      </c>
      <c r="D6" s="5" t="n">
        <v>1200</v>
      </c>
      <c r="E6" s="5" t="n">
        <v>1200</v>
      </c>
      <c r="F6" s="5" t="n">
        <v>1200</v>
      </c>
      <c r="G6" s="5" t="n">
        <v>1200</v>
      </c>
      <c r="H6" s="5" t="n">
        <v>1200</v>
      </c>
      <c r="I6" s="5" t="n">
        <v>1200</v>
      </c>
      <c r="J6" s="5" t="n">
        <v>1200</v>
      </c>
      <c r="K6" s="5" t="n">
        <v>1200</v>
      </c>
      <c r="L6" s="5" t="n">
        <v>1200</v>
      </c>
      <c r="M6" s="5" t="n">
        <v>1200</v>
      </c>
    </row>
    <row r="7">
      <c r="A7" t="inlineStr">
        <is>
          <t>Monthly logo churn %</t>
        </is>
      </c>
      <c r="B7" s="6" t="n">
        <v>0.02</v>
      </c>
      <c r="C7" s="6" t="n">
        <v>0.02</v>
      </c>
      <c r="D7" s="6" t="n">
        <v>0.02</v>
      </c>
      <c r="E7" s="6" t="n">
        <v>0.02</v>
      </c>
      <c r="F7" s="6" t="n">
        <v>0.02</v>
      </c>
      <c r="G7" s="6" t="n">
        <v>0.02</v>
      </c>
      <c r="H7" s="6" t="n">
        <v>0.02</v>
      </c>
      <c r="I7" s="6" t="n">
        <v>0.02</v>
      </c>
      <c r="J7" s="6" t="n">
        <v>0.02</v>
      </c>
      <c r="K7" s="6" t="n">
        <v>0.02</v>
      </c>
      <c r="L7" s="6" t="n">
        <v>0.02</v>
      </c>
      <c r="M7" s="6" t="n">
        <v>0.02</v>
      </c>
    </row>
    <row r="8">
      <c r="A8" t="inlineStr">
        <is>
          <t>Gross margin %</t>
        </is>
      </c>
      <c r="B8" s="6" t="n">
        <v>0.78</v>
      </c>
      <c r="C8" s="6" t="n">
        <v>0.78</v>
      </c>
      <c r="D8" s="6" t="n">
        <v>0.78</v>
      </c>
      <c r="E8" s="6" t="n">
        <v>0.78</v>
      </c>
      <c r="F8" s="6" t="n">
        <v>0.78</v>
      </c>
      <c r="G8" s="6" t="n">
        <v>0.78</v>
      </c>
      <c r="H8" s="6" t="n">
        <v>0.78</v>
      </c>
      <c r="I8" s="6" t="n">
        <v>0.78</v>
      </c>
      <c r="J8" s="6" t="n">
        <v>0.78</v>
      </c>
      <c r="K8" s="6" t="n">
        <v>0.78</v>
      </c>
      <c r="L8" s="6" t="n">
        <v>0.78</v>
      </c>
      <c r="M8" s="6" t="n">
        <v>0.78</v>
      </c>
    </row>
    <row r="9">
      <c r="A9" t="inlineStr">
        <is>
          <t>Headcount</t>
        </is>
      </c>
      <c r="B9" s="5" t="n">
        <v>9</v>
      </c>
      <c r="C9" s="5" t="n">
        <v>9</v>
      </c>
      <c r="D9" s="5" t="n">
        <v>10</v>
      </c>
      <c r="E9" s="5" t="n">
        <v>10</v>
      </c>
      <c r="F9" s="5" t="n">
        <v>11</v>
      </c>
      <c r="G9" s="5" t="n">
        <v>11</v>
      </c>
      <c r="H9" s="5" t="n">
        <v>12</v>
      </c>
      <c r="I9" s="5" t="n">
        <v>12</v>
      </c>
      <c r="J9" s="5" t="n">
        <v>13</v>
      </c>
      <c r="K9" s="5" t="n">
        <v>13</v>
      </c>
      <c r="L9" s="5" t="n">
        <v>14</v>
      </c>
      <c r="M9" s="5" t="n">
        <v>14</v>
      </c>
    </row>
    <row r="10">
      <c r="A10" t="inlineStr">
        <is>
          <t>Average fully loaded cost per head per month</t>
        </is>
      </c>
      <c r="B10" s="5" t="n">
        <v>11000</v>
      </c>
      <c r="C10" s="5" t="n">
        <v>11000</v>
      </c>
      <c r="D10" s="5" t="n">
        <v>11000</v>
      </c>
      <c r="E10" s="5" t="n">
        <v>11000</v>
      </c>
      <c r="F10" s="5" t="n">
        <v>11000</v>
      </c>
      <c r="G10" s="5" t="n">
        <v>11000</v>
      </c>
      <c r="H10" s="5" t="n">
        <v>11000</v>
      </c>
      <c r="I10" s="5" t="n">
        <v>11000</v>
      </c>
      <c r="J10" s="5" t="n">
        <v>11000</v>
      </c>
      <c r="K10" s="5" t="n">
        <v>11000</v>
      </c>
      <c r="L10" s="5" t="n">
        <v>11000</v>
      </c>
      <c r="M10" s="5" t="n">
        <v>11000</v>
      </c>
    </row>
    <row r="11">
      <c r="A11" t="inlineStr">
        <is>
          <t>Other operating costs per month</t>
        </is>
      </c>
      <c r="B11" s="5" t="n">
        <v>24000</v>
      </c>
      <c r="C11" s="5" t="n">
        <v>24000</v>
      </c>
      <c r="D11" s="5" t="n">
        <v>24000</v>
      </c>
      <c r="E11" s="5" t="n">
        <v>24000</v>
      </c>
      <c r="F11" s="5" t="n">
        <v>24000</v>
      </c>
      <c r="G11" s="5" t="n">
        <v>24000</v>
      </c>
      <c r="H11" s="5" t="n">
        <v>24000</v>
      </c>
      <c r="I11" s="5" t="n">
        <v>24000</v>
      </c>
      <c r="J11" s="5" t="n">
        <v>24000</v>
      </c>
      <c r="K11" s="5" t="n">
        <v>24000</v>
      </c>
      <c r="L11" s="5" t="n">
        <v>24000</v>
      </c>
      <c r="M11" s="5" t="n">
        <v>24000</v>
      </c>
    </row>
    <row r="12">
      <c r="A12" t="inlineStr">
        <is>
          <t>Capital expenditure</t>
        </is>
      </c>
      <c r="B12" s="5" t="n">
        <v>0</v>
      </c>
      <c r="C12" s="5" t="n">
        <v>0</v>
      </c>
      <c r="D12" s="5" t="n">
        <v>15000</v>
      </c>
      <c r="E12" s="5" t="n">
        <v>0</v>
      </c>
      <c r="F12" s="5" t="n">
        <v>0</v>
      </c>
      <c r="G12" s="5" t="n">
        <v>0</v>
      </c>
      <c r="H12" s="5" t="n">
        <v>12000</v>
      </c>
      <c r="I12" s="5" t="n">
        <v>0</v>
      </c>
      <c r="J12" s="5" t="n">
        <v>0</v>
      </c>
      <c r="K12" s="5" t="n">
        <v>0</v>
      </c>
      <c r="L12" s="5" t="n">
        <v>0</v>
      </c>
      <c r="M12" s="5" t="n">
        <v>0</v>
      </c>
    </row>
    <row r="13">
      <c r="A13" t="inlineStr">
        <is>
          <t>Days sales outstanding</t>
        </is>
      </c>
      <c r="B13" s="7" t="n">
        <v>38</v>
      </c>
      <c r="C13" s="7" t="n">
        <v>38</v>
      </c>
      <c r="D13" s="7" t="n">
        <v>38</v>
      </c>
      <c r="E13" s="7" t="n">
        <v>38</v>
      </c>
      <c r="F13" s="7" t="n">
        <v>38</v>
      </c>
      <c r="G13" s="7" t="n">
        <v>38</v>
      </c>
      <c r="H13" s="7" t="n">
        <v>38</v>
      </c>
      <c r="I13" s="7" t="n">
        <v>38</v>
      </c>
      <c r="J13" s="7" t="n">
        <v>38</v>
      </c>
      <c r="K13" s="7" t="n">
        <v>38</v>
      </c>
      <c r="L13" s="7" t="n">
        <v>38</v>
      </c>
      <c r="M13" s="7" t="n">
        <v>38</v>
      </c>
    </row>
    <row r="14">
      <c r="A14" t="inlineStr">
        <is>
          <t>Days payable outstanding</t>
        </is>
      </c>
      <c r="B14" s="7" t="n">
        <v>30</v>
      </c>
      <c r="C14" s="7" t="n">
        <v>30</v>
      </c>
      <c r="D14" s="7" t="n">
        <v>30</v>
      </c>
      <c r="E14" s="7" t="n">
        <v>30</v>
      </c>
      <c r="F14" s="7" t="n">
        <v>30</v>
      </c>
      <c r="G14" s="7" t="n">
        <v>30</v>
      </c>
      <c r="H14" s="7" t="n">
        <v>30</v>
      </c>
      <c r="I14" s="7" t="n">
        <v>30</v>
      </c>
      <c r="J14" s="7" t="n">
        <v>30</v>
      </c>
      <c r="K14" s="7" t="n">
        <v>30</v>
      </c>
      <c r="L14" s="7" t="n">
        <v>30</v>
      </c>
      <c r="M14" s="7" t="n">
        <v>30</v>
      </c>
    </row>
    <row r="16">
      <c r="A16" s="8" t="inlineStr">
        <is>
          <t>Opening balances</t>
        </is>
      </c>
    </row>
    <row r="17">
      <c r="A17" t="inlineStr">
        <is>
          <t>Opening cash</t>
        </is>
      </c>
      <c r="B17" s="5" t="n">
        <v>1200000</v>
      </c>
    </row>
    <row r="18">
      <c r="A18" t="inlineStr">
        <is>
          <t>Opening accounts receivable</t>
        </is>
      </c>
      <c r="B18" s="5" t="n">
        <v>95000</v>
      </c>
    </row>
    <row r="19">
      <c r="A19" t="inlineStr">
        <is>
          <t>Opening accounts payable</t>
        </is>
      </c>
      <c r="B19" s="5" t="n">
        <v>48000</v>
      </c>
    </row>
    <row r="20">
      <c r="A20" t="inlineStr">
        <is>
          <t>Opening fixed assets (net)</t>
        </is>
      </c>
      <c r="B20" s="5" t="n">
        <v>40000</v>
      </c>
    </row>
    <row r="21">
      <c r="A21" t="inlineStr">
        <is>
          <t>Opening paid-in capital</t>
        </is>
      </c>
      <c r="B21" s="5" t="n">
        <v>2500000</v>
      </c>
    </row>
    <row r="22">
      <c r="A22" t="inlineStr">
        <is>
          <t>Opening retained earnings</t>
        </is>
      </c>
      <c r="B22" s="5" t="n">
        <v>-1213000</v>
      </c>
    </row>
    <row r="23">
      <c r="A23" t="inlineStr">
        <is>
          <t>Depreciation life, months</t>
        </is>
      </c>
      <c r="B23" s="7" t="n">
        <v>36</v>
      </c>
    </row>
    <row r="24">
      <c r="A24" t="inlineStr">
        <is>
          <t>Opening customers</t>
        </is>
      </c>
      <c r="B24" s="7" t="n">
        <v>120</v>
      </c>
    </row>
    <row r="25">
      <c r="A25" s="2" t="inlineStr">
        <is>
          <t>Opening equity is set so the opening balance sheet balances: cash + AR + fixed assets − AP = paid-in capital + retained earnings.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4"/>
  <sheetViews>
    <sheetView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9" t="inlineStr">
        <is>
          <t>Profit and loss</t>
        </is>
      </c>
    </row>
    <row r="3">
      <c r="A3" s="3" t="inlineStr"/>
      <c r="B3" s="4" t="inlineStr">
        <is>
          <t>Jan</t>
        </is>
      </c>
      <c r="C3" s="4" t="inlineStr">
        <is>
          <t>Feb</t>
        </is>
      </c>
      <c r="D3" s="4" t="inlineStr">
        <is>
          <t>Mar</t>
        </is>
      </c>
      <c r="E3" s="4" t="inlineStr">
        <is>
          <t>Apr</t>
        </is>
      </c>
      <c r="F3" s="4" t="inlineStr">
        <is>
          <t>May</t>
        </is>
      </c>
      <c r="G3" s="4" t="inlineStr">
        <is>
          <t>Jun</t>
        </is>
      </c>
      <c r="H3" s="4" t="inlineStr">
        <is>
          <t>Jul</t>
        </is>
      </c>
      <c r="I3" s="4" t="inlineStr">
        <is>
          <t>Aug</t>
        </is>
      </c>
      <c r="J3" s="4" t="inlineStr">
        <is>
          <t>Sep</t>
        </is>
      </c>
      <c r="K3" s="4" t="inlineStr">
        <is>
          <t>Oct</t>
        </is>
      </c>
      <c r="L3" s="4" t="inlineStr">
        <is>
          <t>Nov</t>
        </is>
      </c>
      <c r="M3" s="4" t="inlineStr">
        <is>
          <t>Dec</t>
        </is>
      </c>
    </row>
    <row r="4">
      <c r="A4" t="inlineStr">
        <is>
          <t>Customers, end of month</t>
        </is>
      </c>
      <c r="B4" s="10">
        <f>ROUND(Assumptions!$B$24*(1-Assumptions!B7)+Assumptions!B5,0)</f>
        <v/>
      </c>
      <c r="C4" s="10">
        <f>ROUND(B4*(1-Assumptions!C7)+Assumptions!C5,0)</f>
        <v/>
      </c>
      <c r="D4" s="10">
        <f>ROUND(C4*(1-Assumptions!D7)+Assumptions!D5,0)</f>
        <v/>
      </c>
      <c r="E4" s="10">
        <f>ROUND(D4*(1-Assumptions!E7)+Assumptions!E5,0)</f>
        <v/>
      </c>
      <c r="F4" s="10">
        <f>ROUND(E4*(1-Assumptions!F7)+Assumptions!F5,0)</f>
        <v/>
      </c>
      <c r="G4" s="10">
        <f>ROUND(F4*(1-Assumptions!G7)+Assumptions!G5,0)</f>
        <v/>
      </c>
      <c r="H4" s="10">
        <f>ROUND(G4*(1-Assumptions!H7)+Assumptions!H5,0)</f>
        <v/>
      </c>
      <c r="I4" s="10">
        <f>ROUND(H4*(1-Assumptions!I7)+Assumptions!I5,0)</f>
        <v/>
      </c>
      <c r="J4" s="10">
        <f>ROUND(I4*(1-Assumptions!J7)+Assumptions!J5,0)</f>
        <v/>
      </c>
      <c r="K4" s="10">
        <f>ROUND(J4*(1-Assumptions!K7)+Assumptions!K5,0)</f>
        <v/>
      </c>
      <c r="L4" s="10">
        <f>ROUND(K4*(1-Assumptions!L7)+Assumptions!L5,0)</f>
        <v/>
      </c>
      <c r="M4" s="10">
        <f>ROUND(L4*(1-Assumptions!M7)+Assumptions!M5,0)</f>
        <v/>
      </c>
    </row>
    <row r="5">
      <c r="A5" s="8" t="inlineStr">
        <is>
          <t>Revenue</t>
        </is>
      </c>
      <c r="B5" s="11">
        <f>B4*Assumptions!B6</f>
        <v/>
      </c>
      <c r="C5" s="11">
        <f>C4*Assumptions!C6</f>
        <v/>
      </c>
      <c r="D5" s="11">
        <f>D4*Assumptions!D6</f>
        <v/>
      </c>
      <c r="E5" s="11">
        <f>E4*Assumptions!E6</f>
        <v/>
      </c>
      <c r="F5" s="11">
        <f>F4*Assumptions!F6</f>
        <v/>
      </c>
      <c r="G5" s="11">
        <f>G4*Assumptions!G6</f>
        <v/>
      </c>
      <c r="H5" s="11">
        <f>H4*Assumptions!H6</f>
        <v/>
      </c>
      <c r="I5" s="11">
        <f>I4*Assumptions!I6</f>
        <v/>
      </c>
      <c r="J5" s="11">
        <f>J4*Assumptions!J6</f>
        <v/>
      </c>
      <c r="K5" s="11">
        <f>K4*Assumptions!K6</f>
        <v/>
      </c>
      <c r="L5" s="11">
        <f>L4*Assumptions!L6</f>
        <v/>
      </c>
      <c r="M5" s="11">
        <f>M4*Assumptions!M6</f>
        <v/>
      </c>
    </row>
    <row r="6">
      <c r="A6" t="inlineStr">
        <is>
          <t>Cost of revenue</t>
        </is>
      </c>
      <c r="B6" s="12">
        <f>B5*(1-Assumptions!B8)</f>
        <v/>
      </c>
      <c r="C6" s="12">
        <f>C5*(1-Assumptions!C8)</f>
        <v/>
      </c>
      <c r="D6" s="12">
        <f>D5*(1-Assumptions!D8)</f>
        <v/>
      </c>
      <c r="E6" s="12">
        <f>E5*(1-Assumptions!E8)</f>
        <v/>
      </c>
      <c r="F6" s="12">
        <f>F5*(1-Assumptions!F8)</f>
        <v/>
      </c>
      <c r="G6" s="12">
        <f>G5*(1-Assumptions!G8)</f>
        <v/>
      </c>
      <c r="H6" s="12">
        <f>H5*(1-Assumptions!H8)</f>
        <v/>
      </c>
      <c r="I6" s="12">
        <f>I5*(1-Assumptions!I8)</f>
        <v/>
      </c>
      <c r="J6" s="12">
        <f>J5*(1-Assumptions!J8)</f>
        <v/>
      </c>
      <c r="K6" s="12">
        <f>K5*(1-Assumptions!K8)</f>
        <v/>
      </c>
      <c r="L6" s="12">
        <f>L5*(1-Assumptions!L8)</f>
        <v/>
      </c>
      <c r="M6" s="12">
        <f>M5*(1-Assumptions!M8)</f>
        <v/>
      </c>
    </row>
    <row r="7">
      <c r="A7" s="13" t="inlineStr">
        <is>
          <t>Gross profit</t>
        </is>
      </c>
      <c r="B7" s="14">
        <f>B5-B6</f>
        <v/>
      </c>
      <c r="C7" s="14">
        <f>C5-C6</f>
        <v/>
      </c>
      <c r="D7" s="14">
        <f>D5-D6</f>
        <v/>
      </c>
      <c r="E7" s="14">
        <f>E5-E6</f>
        <v/>
      </c>
      <c r="F7" s="14">
        <f>F5-F6</f>
        <v/>
      </c>
      <c r="G7" s="14">
        <f>G5-G6</f>
        <v/>
      </c>
      <c r="H7" s="14">
        <f>H5-H6</f>
        <v/>
      </c>
      <c r="I7" s="14">
        <f>I5-I6</f>
        <v/>
      </c>
      <c r="J7" s="14">
        <f>J5-J6</f>
        <v/>
      </c>
      <c r="K7" s="14">
        <f>K5-K6</f>
        <v/>
      </c>
      <c r="L7" s="14">
        <f>L5-L6</f>
        <v/>
      </c>
      <c r="M7" s="14">
        <f>M5-M6</f>
        <v/>
      </c>
    </row>
    <row r="8">
      <c r="A8" t="inlineStr">
        <is>
          <t>Payroll</t>
        </is>
      </c>
      <c r="B8" s="12">
        <f>Assumptions!B9*Assumptions!B10</f>
        <v/>
      </c>
      <c r="C8" s="12">
        <f>Assumptions!C9*Assumptions!C10</f>
        <v/>
      </c>
      <c r="D8" s="12">
        <f>Assumptions!D9*Assumptions!D10</f>
        <v/>
      </c>
      <c r="E8" s="12">
        <f>Assumptions!E9*Assumptions!E10</f>
        <v/>
      </c>
      <c r="F8" s="12">
        <f>Assumptions!F9*Assumptions!F10</f>
        <v/>
      </c>
      <c r="G8" s="12">
        <f>Assumptions!G9*Assumptions!G10</f>
        <v/>
      </c>
      <c r="H8" s="12">
        <f>Assumptions!H9*Assumptions!H10</f>
        <v/>
      </c>
      <c r="I8" s="12">
        <f>Assumptions!I9*Assumptions!I10</f>
        <v/>
      </c>
      <c r="J8" s="12">
        <f>Assumptions!J9*Assumptions!J10</f>
        <v/>
      </c>
      <c r="K8" s="12">
        <f>Assumptions!K9*Assumptions!K10</f>
        <v/>
      </c>
      <c r="L8" s="12">
        <f>Assumptions!L9*Assumptions!L10</f>
        <v/>
      </c>
      <c r="M8" s="12">
        <f>Assumptions!M9*Assumptions!M10</f>
        <v/>
      </c>
    </row>
    <row r="9">
      <c r="A9" t="inlineStr">
        <is>
          <t>Other operating costs</t>
        </is>
      </c>
      <c r="B9" s="12">
        <f>Assumptions!B11</f>
        <v/>
      </c>
      <c r="C9" s="12">
        <f>Assumptions!C11</f>
        <v/>
      </c>
      <c r="D9" s="12">
        <f>Assumptions!D11</f>
        <v/>
      </c>
      <c r="E9" s="12">
        <f>Assumptions!E11</f>
        <v/>
      </c>
      <c r="F9" s="12">
        <f>Assumptions!F11</f>
        <v/>
      </c>
      <c r="G9" s="12">
        <f>Assumptions!G11</f>
        <v/>
      </c>
      <c r="H9" s="12">
        <f>Assumptions!H11</f>
        <v/>
      </c>
      <c r="I9" s="12">
        <f>Assumptions!I11</f>
        <v/>
      </c>
      <c r="J9" s="12">
        <f>Assumptions!J11</f>
        <v/>
      </c>
      <c r="K9" s="12">
        <f>Assumptions!K11</f>
        <v/>
      </c>
      <c r="L9" s="12">
        <f>Assumptions!L11</f>
        <v/>
      </c>
      <c r="M9" s="12">
        <f>Assumptions!M11</f>
        <v/>
      </c>
    </row>
    <row r="10">
      <c r="A10" t="inlineStr">
        <is>
          <t>Depreciation</t>
        </is>
      </c>
      <c r="B10" s="12">
        <f>Assumptions!$B$20/Assumptions!$B$23</f>
        <v/>
      </c>
      <c r="C10" s="12">
        <f>B10+Assumptions!B12/Assumptions!$B$23</f>
        <v/>
      </c>
      <c r="D10" s="12">
        <f>C10+Assumptions!C12/Assumptions!$B$23</f>
        <v/>
      </c>
      <c r="E10" s="12">
        <f>D10+Assumptions!D12/Assumptions!$B$23</f>
        <v/>
      </c>
      <c r="F10" s="12">
        <f>E10+Assumptions!E12/Assumptions!$B$23</f>
        <v/>
      </c>
      <c r="G10" s="12">
        <f>F10+Assumptions!F12/Assumptions!$B$23</f>
        <v/>
      </c>
      <c r="H10" s="12">
        <f>G10+Assumptions!G12/Assumptions!$B$23</f>
        <v/>
      </c>
      <c r="I10" s="12">
        <f>H10+Assumptions!H12/Assumptions!$B$23</f>
        <v/>
      </c>
      <c r="J10" s="12">
        <f>I10+Assumptions!I12/Assumptions!$B$23</f>
        <v/>
      </c>
      <c r="K10" s="12">
        <f>J10+Assumptions!J12/Assumptions!$B$23</f>
        <v/>
      </c>
      <c r="L10" s="12">
        <f>K10+Assumptions!K12/Assumptions!$B$23</f>
        <v/>
      </c>
      <c r="M10" s="12">
        <f>L10+Assumptions!L12/Assumptions!$B$23</f>
        <v/>
      </c>
    </row>
    <row r="11">
      <c r="A11" s="8" t="inlineStr">
        <is>
          <t>Total operating expenses</t>
        </is>
      </c>
      <c r="B11" s="11">
        <f>SUM(B8:B10)</f>
        <v/>
      </c>
      <c r="C11" s="11">
        <f>SUM(C8:C10)</f>
        <v/>
      </c>
      <c r="D11" s="11">
        <f>SUM(D8:D10)</f>
        <v/>
      </c>
      <c r="E11" s="11">
        <f>SUM(E8:E10)</f>
        <v/>
      </c>
      <c r="F11" s="11">
        <f>SUM(F8:F10)</f>
        <v/>
      </c>
      <c r="G11" s="11">
        <f>SUM(G8:G10)</f>
        <v/>
      </c>
      <c r="H11" s="11">
        <f>SUM(H8:H10)</f>
        <v/>
      </c>
      <c r="I11" s="11">
        <f>SUM(I8:I10)</f>
        <v/>
      </c>
      <c r="J11" s="11">
        <f>SUM(J8:J10)</f>
        <v/>
      </c>
      <c r="K11" s="11">
        <f>SUM(K8:K10)</f>
        <v/>
      </c>
      <c r="L11" s="11">
        <f>SUM(L8:L10)</f>
        <v/>
      </c>
      <c r="M11" s="11">
        <f>SUM(M8:M10)</f>
        <v/>
      </c>
    </row>
    <row r="12">
      <c r="A12" s="13" t="inlineStr">
        <is>
          <t>Operating income (EBIT)</t>
        </is>
      </c>
      <c r="B12" s="14">
        <f>B7-B11</f>
        <v/>
      </c>
      <c r="C12" s="14">
        <f>C7-C11</f>
        <v/>
      </c>
      <c r="D12" s="14">
        <f>D7-D11</f>
        <v/>
      </c>
      <c r="E12" s="14">
        <f>E7-E11</f>
        <v/>
      </c>
      <c r="F12" s="14">
        <f>F7-F11</f>
        <v/>
      </c>
      <c r="G12" s="14">
        <f>G7-G11</f>
        <v/>
      </c>
      <c r="H12" s="14">
        <f>H7-H11</f>
        <v/>
      </c>
      <c r="I12" s="14">
        <f>I7-I11</f>
        <v/>
      </c>
      <c r="J12" s="14">
        <f>J7-J11</f>
        <v/>
      </c>
      <c r="K12" s="14">
        <f>K7-K11</f>
        <v/>
      </c>
      <c r="L12" s="14">
        <f>L7-L11</f>
        <v/>
      </c>
      <c r="M12" s="14">
        <f>M7-M11</f>
        <v/>
      </c>
    </row>
    <row r="13">
      <c r="A13" s="8" t="inlineStr">
        <is>
          <t>Net income</t>
        </is>
      </c>
      <c r="B13" s="11">
        <f>B12</f>
        <v/>
      </c>
      <c r="C13" s="11">
        <f>C12</f>
        <v/>
      </c>
      <c r="D13" s="11">
        <f>D12</f>
        <v/>
      </c>
      <c r="E13" s="11">
        <f>E12</f>
        <v/>
      </c>
      <c r="F13" s="11">
        <f>F12</f>
        <v/>
      </c>
      <c r="G13" s="11">
        <f>G12</f>
        <v/>
      </c>
      <c r="H13" s="11">
        <f>H12</f>
        <v/>
      </c>
      <c r="I13" s="11">
        <f>I12</f>
        <v/>
      </c>
      <c r="J13" s="11">
        <f>J12</f>
        <v/>
      </c>
      <c r="K13" s="11">
        <f>K12</f>
        <v/>
      </c>
      <c r="L13" s="11">
        <f>L12</f>
        <v/>
      </c>
      <c r="M13" s="11">
        <f>M12</f>
        <v/>
      </c>
    </row>
    <row r="14">
      <c r="A14" t="inlineStr">
        <is>
          <t>Gross margin %</t>
        </is>
      </c>
      <c r="B14" s="15">
        <f>IF(B5=0,"",B7/B5)</f>
        <v/>
      </c>
      <c r="C14" s="15">
        <f>IF(C5=0,"",C7/C5)</f>
        <v/>
      </c>
      <c r="D14" s="15">
        <f>IF(D5=0,"",D7/D5)</f>
        <v/>
      </c>
      <c r="E14" s="15">
        <f>IF(E5=0,"",E7/E5)</f>
        <v/>
      </c>
      <c r="F14" s="15">
        <f>IF(F5=0,"",F7/F5)</f>
        <v/>
      </c>
      <c r="G14" s="15">
        <f>IF(G5=0,"",G7/G5)</f>
        <v/>
      </c>
      <c r="H14" s="15">
        <f>IF(H5=0,"",H7/H5)</f>
        <v/>
      </c>
      <c r="I14" s="15">
        <f>IF(I5=0,"",I7/I5)</f>
        <v/>
      </c>
      <c r="J14" s="15">
        <f>IF(J5=0,"",J7/J5)</f>
        <v/>
      </c>
      <c r="K14" s="15">
        <f>IF(K5=0,"",K7/K5)</f>
        <v/>
      </c>
      <c r="L14" s="15">
        <f>IF(L5=0,"",L7/L5)</f>
        <v/>
      </c>
      <c r="M14" s="15">
        <f>IF(M5=0,"",M7/M5)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7"/>
  <sheetViews>
    <sheetView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9" t="inlineStr">
        <is>
          <t>Cash flow</t>
        </is>
      </c>
    </row>
    <row r="3">
      <c r="A3" s="3" t="inlineStr"/>
      <c r="B3" s="4" t="inlineStr">
        <is>
          <t>Jan</t>
        </is>
      </c>
      <c r="C3" s="4" t="inlineStr">
        <is>
          <t>Feb</t>
        </is>
      </c>
      <c r="D3" s="4" t="inlineStr">
        <is>
          <t>Mar</t>
        </is>
      </c>
      <c r="E3" s="4" t="inlineStr">
        <is>
          <t>Apr</t>
        </is>
      </c>
      <c r="F3" s="4" t="inlineStr">
        <is>
          <t>May</t>
        </is>
      </c>
      <c r="G3" s="4" t="inlineStr">
        <is>
          <t>Jun</t>
        </is>
      </c>
      <c r="H3" s="4" t="inlineStr">
        <is>
          <t>Jul</t>
        </is>
      </c>
      <c r="I3" s="4" t="inlineStr">
        <is>
          <t>Aug</t>
        </is>
      </c>
      <c r="J3" s="4" t="inlineStr">
        <is>
          <t>Sep</t>
        </is>
      </c>
      <c r="K3" s="4" t="inlineStr">
        <is>
          <t>Oct</t>
        </is>
      </c>
      <c r="L3" s="4" t="inlineStr">
        <is>
          <t>Nov</t>
        </is>
      </c>
      <c r="M3" s="4" t="inlineStr">
        <is>
          <t>Dec</t>
        </is>
      </c>
    </row>
    <row r="4">
      <c r="A4" t="inlineStr">
        <is>
          <t>Net income</t>
        </is>
      </c>
      <c r="B4" s="12">
        <f>'P&amp;L'!B13</f>
        <v/>
      </c>
      <c r="C4" s="12">
        <f>'P&amp;L'!C13</f>
        <v/>
      </c>
      <c r="D4" s="12">
        <f>'P&amp;L'!D13</f>
        <v/>
      </c>
      <c r="E4" s="12">
        <f>'P&amp;L'!E13</f>
        <v/>
      </c>
      <c r="F4" s="12">
        <f>'P&amp;L'!F13</f>
        <v/>
      </c>
      <c r="G4" s="12">
        <f>'P&amp;L'!G13</f>
        <v/>
      </c>
      <c r="H4" s="12">
        <f>'P&amp;L'!H13</f>
        <v/>
      </c>
      <c r="I4" s="12">
        <f>'P&amp;L'!I13</f>
        <v/>
      </c>
      <c r="J4" s="12">
        <f>'P&amp;L'!J13</f>
        <v/>
      </c>
      <c r="K4" s="12">
        <f>'P&amp;L'!K13</f>
        <v/>
      </c>
      <c r="L4" s="12">
        <f>'P&amp;L'!L13</f>
        <v/>
      </c>
      <c r="M4" s="12">
        <f>'P&amp;L'!M13</f>
        <v/>
      </c>
    </row>
    <row r="5">
      <c r="A5" t="inlineStr">
        <is>
          <t>Add back depreciation</t>
        </is>
      </c>
      <c r="B5" s="12">
        <f>'P&amp;L'!B10</f>
        <v/>
      </c>
      <c r="C5" s="12">
        <f>'P&amp;L'!C10</f>
        <v/>
      </c>
      <c r="D5" s="12">
        <f>'P&amp;L'!D10</f>
        <v/>
      </c>
      <c r="E5" s="12">
        <f>'P&amp;L'!E10</f>
        <v/>
      </c>
      <c r="F5" s="12">
        <f>'P&amp;L'!F10</f>
        <v/>
      </c>
      <c r="G5" s="12">
        <f>'P&amp;L'!G10</f>
        <v/>
      </c>
      <c r="H5" s="12">
        <f>'P&amp;L'!H10</f>
        <v/>
      </c>
      <c r="I5" s="12">
        <f>'P&amp;L'!I10</f>
        <v/>
      </c>
      <c r="J5" s="12">
        <f>'P&amp;L'!J10</f>
        <v/>
      </c>
      <c r="K5" s="12">
        <f>'P&amp;L'!K10</f>
        <v/>
      </c>
      <c r="L5" s="12">
        <f>'P&amp;L'!L10</f>
        <v/>
      </c>
      <c r="M5" s="12">
        <f>'P&amp;L'!M10</f>
        <v/>
      </c>
    </row>
    <row r="6">
      <c r="A6" t="inlineStr">
        <is>
          <t>Change in accounts receivable</t>
        </is>
      </c>
      <c r="B6" s="12">
        <f>-('Balance sheet'!B6-Assumptions!$B$18)</f>
        <v/>
      </c>
      <c r="C6" s="12">
        <f>-('Balance sheet'!C6-'Balance sheet'!B6)</f>
        <v/>
      </c>
      <c r="D6" s="12">
        <f>-('Balance sheet'!D6-'Balance sheet'!C6)</f>
        <v/>
      </c>
      <c r="E6" s="12">
        <f>-('Balance sheet'!E6-'Balance sheet'!D6)</f>
        <v/>
      </c>
      <c r="F6" s="12">
        <f>-('Balance sheet'!F6-'Balance sheet'!E6)</f>
        <v/>
      </c>
      <c r="G6" s="12">
        <f>-('Balance sheet'!G6-'Balance sheet'!F6)</f>
        <v/>
      </c>
      <c r="H6" s="12">
        <f>-('Balance sheet'!H6-'Balance sheet'!G6)</f>
        <v/>
      </c>
      <c r="I6" s="12">
        <f>-('Balance sheet'!I6-'Balance sheet'!H6)</f>
        <v/>
      </c>
      <c r="J6" s="12">
        <f>-('Balance sheet'!J6-'Balance sheet'!I6)</f>
        <v/>
      </c>
      <c r="K6" s="12">
        <f>-('Balance sheet'!K6-'Balance sheet'!J6)</f>
        <v/>
      </c>
      <c r="L6" s="12">
        <f>-('Balance sheet'!L6-'Balance sheet'!K6)</f>
        <v/>
      </c>
      <c r="M6" s="12">
        <f>-('Balance sheet'!M6-'Balance sheet'!L6)</f>
        <v/>
      </c>
    </row>
    <row r="7">
      <c r="A7" t="inlineStr">
        <is>
          <t>Change in accounts payable</t>
        </is>
      </c>
      <c r="B7" s="12">
        <f>('Balance sheet'!B12-Assumptions!$B$19)</f>
        <v/>
      </c>
      <c r="C7" s="12">
        <f>('Balance sheet'!C12-'Balance sheet'!B12)</f>
        <v/>
      </c>
      <c r="D7" s="12">
        <f>('Balance sheet'!D12-'Balance sheet'!C12)</f>
        <v/>
      </c>
      <c r="E7" s="12">
        <f>('Balance sheet'!E12-'Balance sheet'!D12)</f>
        <v/>
      </c>
      <c r="F7" s="12">
        <f>('Balance sheet'!F12-'Balance sheet'!E12)</f>
        <v/>
      </c>
      <c r="G7" s="12">
        <f>('Balance sheet'!G12-'Balance sheet'!F12)</f>
        <v/>
      </c>
      <c r="H7" s="12">
        <f>('Balance sheet'!H12-'Balance sheet'!G12)</f>
        <v/>
      </c>
      <c r="I7" s="12">
        <f>('Balance sheet'!I12-'Balance sheet'!H12)</f>
        <v/>
      </c>
      <c r="J7" s="12">
        <f>('Balance sheet'!J12-'Balance sheet'!I12)</f>
        <v/>
      </c>
      <c r="K7" s="12">
        <f>('Balance sheet'!K12-'Balance sheet'!J12)</f>
        <v/>
      </c>
      <c r="L7" s="12">
        <f>('Balance sheet'!L12-'Balance sheet'!K12)</f>
        <v/>
      </c>
      <c r="M7" s="12">
        <f>('Balance sheet'!M12-'Balance sheet'!L12)</f>
        <v/>
      </c>
    </row>
    <row r="8">
      <c r="A8" s="13" t="inlineStr">
        <is>
          <t>Cash from operations</t>
        </is>
      </c>
      <c r="B8" s="14">
        <f>SUM(B4:B7)</f>
        <v/>
      </c>
      <c r="C8" s="14">
        <f>SUM(C4:C7)</f>
        <v/>
      </c>
      <c r="D8" s="14">
        <f>SUM(D4:D7)</f>
        <v/>
      </c>
      <c r="E8" s="14">
        <f>SUM(E4:E7)</f>
        <v/>
      </c>
      <c r="F8" s="14">
        <f>SUM(F4:F7)</f>
        <v/>
      </c>
      <c r="G8" s="14">
        <f>SUM(G4:G7)</f>
        <v/>
      </c>
      <c r="H8" s="14">
        <f>SUM(H4:H7)</f>
        <v/>
      </c>
      <c r="I8" s="14">
        <f>SUM(I4:I7)</f>
        <v/>
      </c>
      <c r="J8" s="14">
        <f>SUM(J4:J7)</f>
        <v/>
      </c>
      <c r="K8" s="14">
        <f>SUM(K4:K7)</f>
        <v/>
      </c>
      <c r="L8" s="14">
        <f>SUM(L4:L7)</f>
        <v/>
      </c>
      <c r="M8" s="14">
        <f>SUM(M4:M7)</f>
        <v/>
      </c>
    </row>
    <row r="9">
      <c r="A9" t="inlineStr">
        <is>
          <t>Capital expenditure</t>
        </is>
      </c>
      <c r="B9" s="12">
        <f>-Assumptions!B12</f>
        <v/>
      </c>
      <c r="C9" s="12">
        <f>-Assumptions!C12</f>
        <v/>
      </c>
      <c r="D9" s="12">
        <f>-Assumptions!D12</f>
        <v/>
      </c>
      <c r="E9" s="12">
        <f>-Assumptions!E12</f>
        <v/>
      </c>
      <c r="F9" s="12">
        <f>-Assumptions!F12</f>
        <v/>
      </c>
      <c r="G9" s="12">
        <f>-Assumptions!G12</f>
        <v/>
      </c>
      <c r="H9" s="12">
        <f>-Assumptions!H12</f>
        <v/>
      </c>
      <c r="I9" s="12">
        <f>-Assumptions!I12</f>
        <v/>
      </c>
      <c r="J9" s="12">
        <f>-Assumptions!J12</f>
        <v/>
      </c>
      <c r="K9" s="12">
        <f>-Assumptions!K12</f>
        <v/>
      </c>
      <c r="L9" s="12">
        <f>-Assumptions!L12</f>
        <v/>
      </c>
      <c r="M9" s="12">
        <f>-Assumptions!M12</f>
        <v/>
      </c>
    </row>
    <row r="10">
      <c r="A10" s="8" t="inlineStr">
        <is>
          <t>Cash from investing</t>
        </is>
      </c>
      <c r="B10" s="11">
        <f>B9</f>
        <v/>
      </c>
      <c r="C10" s="11">
        <f>C9</f>
        <v/>
      </c>
      <c r="D10" s="11">
        <f>D9</f>
        <v/>
      </c>
      <c r="E10" s="11">
        <f>E9</f>
        <v/>
      </c>
      <c r="F10" s="11">
        <f>F9</f>
        <v/>
      </c>
      <c r="G10" s="11">
        <f>G9</f>
        <v/>
      </c>
      <c r="H10" s="11">
        <f>H9</f>
        <v/>
      </c>
      <c r="I10" s="11">
        <f>I9</f>
        <v/>
      </c>
      <c r="J10" s="11">
        <f>J9</f>
        <v/>
      </c>
      <c r="K10" s="11">
        <f>K9</f>
        <v/>
      </c>
      <c r="L10" s="11">
        <f>L9</f>
        <v/>
      </c>
      <c r="M10" s="11">
        <f>M9</f>
        <v/>
      </c>
    </row>
    <row r="11">
      <c r="A11" t="inlineStr">
        <is>
          <t>Equity raised</t>
        </is>
      </c>
      <c r="B11" s="5" t="n">
        <v>0</v>
      </c>
      <c r="C11" s="5" t="n">
        <v>0</v>
      </c>
      <c r="D11" s="5" t="n">
        <v>0</v>
      </c>
      <c r="E11" s="5" t="n">
        <v>0</v>
      </c>
      <c r="F11" s="5" t="n">
        <v>0</v>
      </c>
      <c r="G11" s="5" t="n">
        <v>0</v>
      </c>
      <c r="H11" s="5" t="n">
        <v>0</v>
      </c>
      <c r="I11" s="5" t="n">
        <v>0</v>
      </c>
      <c r="J11" s="5" t="n">
        <v>0</v>
      </c>
      <c r="K11" s="5" t="n">
        <v>0</v>
      </c>
      <c r="L11" s="5" t="n">
        <v>0</v>
      </c>
      <c r="M11" s="5" t="n">
        <v>0</v>
      </c>
    </row>
    <row r="12">
      <c r="A12" s="8" t="inlineStr">
        <is>
          <t>Cash from financing</t>
        </is>
      </c>
      <c r="B12" s="11">
        <f>B11</f>
        <v/>
      </c>
      <c r="C12" s="11">
        <f>C11</f>
        <v/>
      </c>
      <c r="D12" s="11">
        <f>D11</f>
        <v/>
      </c>
      <c r="E12" s="11">
        <f>E11</f>
        <v/>
      </c>
      <c r="F12" s="11">
        <f>F11</f>
        <v/>
      </c>
      <c r="G12" s="11">
        <f>G11</f>
        <v/>
      </c>
      <c r="H12" s="11">
        <f>H11</f>
        <v/>
      </c>
      <c r="I12" s="11">
        <f>I11</f>
        <v/>
      </c>
      <c r="J12" s="11">
        <f>J11</f>
        <v/>
      </c>
      <c r="K12" s="11">
        <f>K11</f>
        <v/>
      </c>
      <c r="L12" s="11">
        <f>L11</f>
        <v/>
      </c>
      <c r="M12" s="11">
        <f>M11</f>
        <v/>
      </c>
    </row>
    <row r="13">
      <c r="A13" s="8" t="inlineStr">
        <is>
          <t>Net change in cash</t>
        </is>
      </c>
      <c r="B13" s="11">
        <f>B8+B10+B12</f>
        <v/>
      </c>
      <c r="C13" s="11">
        <f>C8+C10+C12</f>
        <v/>
      </c>
      <c r="D13" s="11">
        <f>D8+D10+D12</f>
        <v/>
      </c>
      <c r="E13" s="11">
        <f>E8+E10+E12</f>
        <v/>
      </c>
      <c r="F13" s="11">
        <f>F8+F10+F12</f>
        <v/>
      </c>
      <c r="G13" s="11">
        <f>G8+G10+G12</f>
        <v/>
      </c>
      <c r="H13" s="11">
        <f>H8+H10+H12</f>
        <v/>
      </c>
      <c r="I13" s="11">
        <f>I8+I10+I12</f>
        <v/>
      </c>
      <c r="J13" s="11">
        <f>J8+J10+J12</f>
        <v/>
      </c>
      <c r="K13" s="11">
        <f>K8+K10+K12</f>
        <v/>
      </c>
      <c r="L13" s="11">
        <f>L8+L10+L12</f>
        <v/>
      </c>
      <c r="M13" s="11">
        <f>M8+M10+M12</f>
        <v/>
      </c>
    </row>
    <row r="14">
      <c r="A14" t="inlineStr">
        <is>
          <t>Opening cash</t>
        </is>
      </c>
      <c r="B14" s="12">
        <f>Assumptions!$B$17</f>
        <v/>
      </c>
      <c r="C14" s="12">
        <f>B15</f>
        <v/>
      </c>
      <c r="D14" s="12">
        <f>C15</f>
        <v/>
      </c>
      <c r="E14" s="12">
        <f>D15</f>
        <v/>
      </c>
      <c r="F14" s="12">
        <f>E15</f>
        <v/>
      </c>
      <c r="G14" s="12">
        <f>F15</f>
        <v/>
      </c>
      <c r="H14" s="12">
        <f>G15</f>
        <v/>
      </c>
      <c r="I14" s="12">
        <f>H15</f>
        <v/>
      </c>
      <c r="J14" s="12">
        <f>I15</f>
        <v/>
      </c>
      <c r="K14" s="12">
        <f>J15</f>
        <v/>
      </c>
      <c r="L14" s="12">
        <f>K15</f>
        <v/>
      </c>
      <c r="M14" s="12">
        <f>L15</f>
        <v/>
      </c>
    </row>
    <row r="15">
      <c r="A15" s="13" t="inlineStr">
        <is>
          <t>Closing cash</t>
        </is>
      </c>
      <c r="B15" s="14">
        <f>B14+B13</f>
        <v/>
      </c>
      <c r="C15" s="14">
        <f>C14+C13</f>
        <v/>
      </c>
      <c r="D15" s="14">
        <f>D14+D13</f>
        <v/>
      </c>
      <c r="E15" s="14">
        <f>E14+E13</f>
        <v/>
      </c>
      <c r="F15" s="14">
        <f>F14+F13</f>
        <v/>
      </c>
      <c r="G15" s="14">
        <f>G14+G13</f>
        <v/>
      </c>
      <c r="H15" s="14">
        <f>H14+H13</f>
        <v/>
      </c>
      <c r="I15" s="14">
        <f>I14+I13</f>
        <v/>
      </c>
      <c r="J15" s="14">
        <f>J14+J13</f>
        <v/>
      </c>
      <c r="K15" s="14">
        <f>K14+K13</f>
        <v/>
      </c>
      <c r="L15" s="14">
        <f>L14+L13</f>
        <v/>
      </c>
      <c r="M15" s="14">
        <f>M14+M13</f>
        <v/>
      </c>
    </row>
    <row r="17">
      <c r="A17" t="inlineStr">
        <is>
          <t>Months of runway</t>
        </is>
      </c>
      <c r="B17" s="16">
        <f>IF(B13&gt;=0,"n/a",B15/-B13)</f>
        <v/>
      </c>
      <c r="C17" s="16">
        <f>IF(C13&gt;=0,"n/a",C15/-C13)</f>
        <v/>
      </c>
      <c r="D17" s="16">
        <f>IF(D13&gt;=0,"n/a",D15/-D13)</f>
        <v/>
      </c>
      <c r="E17" s="16">
        <f>IF(E13&gt;=0,"n/a",E15/-E13)</f>
        <v/>
      </c>
      <c r="F17" s="16">
        <f>IF(F13&gt;=0,"n/a",F15/-F13)</f>
        <v/>
      </c>
      <c r="G17" s="16">
        <f>IF(G13&gt;=0,"n/a",G15/-G13)</f>
        <v/>
      </c>
      <c r="H17" s="16">
        <f>IF(H13&gt;=0,"n/a",H15/-H13)</f>
        <v/>
      </c>
      <c r="I17" s="16">
        <f>IF(I13&gt;=0,"n/a",I15/-I13)</f>
        <v/>
      </c>
      <c r="J17" s="16">
        <f>IF(J13&gt;=0,"n/a",J15/-J13)</f>
        <v/>
      </c>
      <c r="K17" s="16">
        <f>IF(K13&gt;=0,"n/a",K15/-K13)</f>
        <v/>
      </c>
      <c r="L17" s="16">
        <f>IF(L13&gt;=0,"n/a",L15/-L13)</f>
        <v/>
      </c>
      <c r="M17" s="16">
        <f>IF(M13&gt;=0,"n/a",M15/-M13)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20"/>
  <sheetViews>
    <sheetView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9" t="inlineStr">
        <is>
          <t>Balance sheet</t>
        </is>
      </c>
    </row>
    <row r="3">
      <c r="A3" s="3" t="inlineStr"/>
      <c r="B3" s="4" t="inlineStr">
        <is>
          <t>Jan</t>
        </is>
      </c>
      <c r="C3" s="4" t="inlineStr">
        <is>
          <t>Feb</t>
        </is>
      </c>
      <c r="D3" s="4" t="inlineStr">
        <is>
          <t>Mar</t>
        </is>
      </c>
      <c r="E3" s="4" t="inlineStr">
        <is>
          <t>Apr</t>
        </is>
      </c>
      <c r="F3" s="4" t="inlineStr">
        <is>
          <t>May</t>
        </is>
      </c>
      <c r="G3" s="4" t="inlineStr">
        <is>
          <t>Jun</t>
        </is>
      </c>
      <c r="H3" s="4" t="inlineStr">
        <is>
          <t>Jul</t>
        </is>
      </c>
      <c r="I3" s="4" t="inlineStr">
        <is>
          <t>Aug</t>
        </is>
      </c>
      <c r="J3" s="4" t="inlineStr">
        <is>
          <t>Sep</t>
        </is>
      </c>
      <c r="K3" s="4" t="inlineStr">
        <is>
          <t>Oct</t>
        </is>
      </c>
      <c r="L3" s="4" t="inlineStr">
        <is>
          <t>Nov</t>
        </is>
      </c>
      <c r="M3" s="4" t="inlineStr">
        <is>
          <t>Dec</t>
        </is>
      </c>
    </row>
    <row r="5">
      <c r="A5" t="inlineStr">
        <is>
          <t>Cash</t>
        </is>
      </c>
      <c r="B5" s="12">
        <f>'Cash flow'!B15</f>
        <v/>
      </c>
      <c r="C5" s="12">
        <f>'Cash flow'!C15</f>
        <v/>
      </c>
      <c r="D5" s="12">
        <f>'Cash flow'!D15</f>
        <v/>
      </c>
      <c r="E5" s="12">
        <f>'Cash flow'!E15</f>
        <v/>
      </c>
      <c r="F5" s="12">
        <f>'Cash flow'!F15</f>
        <v/>
      </c>
      <c r="G5" s="12">
        <f>'Cash flow'!G15</f>
        <v/>
      </c>
      <c r="H5" s="12">
        <f>'Cash flow'!H15</f>
        <v/>
      </c>
      <c r="I5" s="12">
        <f>'Cash flow'!I15</f>
        <v/>
      </c>
      <c r="J5" s="12">
        <f>'Cash flow'!J15</f>
        <v/>
      </c>
      <c r="K5" s="12">
        <f>'Cash flow'!K15</f>
        <v/>
      </c>
      <c r="L5" s="12">
        <f>'Cash flow'!L15</f>
        <v/>
      </c>
      <c r="M5" s="12">
        <f>'Cash flow'!M15</f>
        <v/>
      </c>
    </row>
    <row r="6">
      <c r="A6" t="inlineStr">
        <is>
          <t>Accounts receivable</t>
        </is>
      </c>
      <c r="B6" s="12">
        <f>'P&amp;L'!B5*12/365*Assumptions!B13</f>
        <v/>
      </c>
      <c r="C6" s="12">
        <f>'P&amp;L'!C5*12/365*Assumptions!C13</f>
        <v/>
      </c>
      <c r="D6" s="12">
        <f>'P&amp;L'!D5*12/365*Assumptions!D13</f>
        <v/>
      </c>
      <c r="E6" s="12">
        <f>'P&amp;L'!E5*12/365*Assumptions!E13</f>
        <v/>
      </c>
      <c r="F6" s="12">
        <f>'P&amp;L'!F5*12/365*Assumptions!F13</f>
        <v/>
      </c>
      <c r="G6" s="12">
        <f>'P&amp;L'!G5*12/365*Assumptions!G13</f>
        <v/>
      </c>
      <c r="H6" s="12">
        <f>'P&amp;L'!H5*12/365*Assumptions!H13</f>
        <v/>
      </c>
      <c r="I6" s="12">
        <f>'P&amp;L'!I5*12/365*Assumptions!I13</f>
        <v/>
      </c>
      <c r="J6" s="12">
        <f>'P&amp;L'!J5*12/365*Assumptions!J13</f>
        <v/>
      </c>
      <c r="K6" s="12">
        <f>'P&amp;L'!K5*12/365*Assumptions!K13</f>
        <v/>
      </c>
      <c r="L6" s="12">
        <f>'P&amp;L'!L5*12/365*Assumptions!L13</f>
        <v/>
      </c>
      <c r="M6" s="12">
        <f>'P&amp;L'!M5*12/365*Assumptions!M13</f>
        <v/>
      </c>
    </row>
    <row r="7">
      <c r="A7" t="inlineStr">
        <is>
          <t>Fixed assets, net</t>
        </is>
      </c>
      <c r="B7" s="12">
        <f>Assumptions!$B$20+Assumptions!B12-'P&amp;L'!B10</f>
        <v/>
      </c>
      <c r="C7" s="12">
        <f>B7+Assumptions!C12-'P&amp;L'!C10</f>
        <v/>
      </c>
      <c r="D7" s="12">
        <f>C7+Assumptions!D12-'P&amp;L'!D10</f>
        <v/>
      </c>
      <c r="E7" s="12">
        <f>D7+Assumptions!E12-'P&amp;L'!E10</f>
        <v/>
      </c>
      <c r="F7" s="12">
        <f>E7+Assumptions!F12-'P&amp;L'!F10</f>
        <v/>
      </c>
      <c r="G7" s="12">
        <f>F7+Assumptions!G12-'P&amp;L'!G10</f>
        <v/>
      </c>
      <c r="H7" s="12">
        <f>G7+Assumptions!H12-'P&amp;L'!H10</f>
        <v/>
      </c>
      <c r="I7" s="12">
        <f>H7+Assumptions!I12-'P&amp;L'!I10</f>
        <v/>
      </c>
      <c r="J7" s="12">
        <f>I7+Assumptions!J12-'P&amp;L'!J10</f>
        <v/>
      </c>
      <c r="K7" s="12">
        <f>J7+Assumptions!K12-'P&amp;L'!K10</f>
        <v/>
      </c>
      <c r="L7" s="12">
        <f>K7+Assumptions!L12-'P&amp;L'!L10</f>
        <v/>
      </c>
      <c r="M7" s="12">
        <f>L7+Assumptions!M12-'P&amp;L'!M10</f>
        <v/>
      </c>
    </row>
    <row r="8">
      <c r="A8" s="13" t="inlineStr">
        <is>
          <t>Total assets</t>
        </is>
      </c>
      <c r="B8" s="14">
        <f>B5+B6+B7</f>
        <v/>
      </c>
      <c r="C8" s="14">
        <f>C5+C6+C7</f>
        <v/>
      </c>
      <c r="D8" s="14">
        <f>D5+D6+D7</f>
        <v/>
      </c>
      <c r="E8" s="14">
        <f>E5+E6+E7</f>
        <v/>
      </c>
      <c r="F8" s="14">
        <f>F5+F6+F7</f>
        <v/>
      </c>
      <c r="G8" s="14">
        <f>G5+G6+G7</f>
        <v/>
      </c>
      <c r="H8" s="14">
        <f>H5+H6+H7</f>
        <v/>
      </c>
      <c r="I8" s="14">
        <f>I5+I6+I7</f>
        <v/>
      </c>
      <c r="J8" s="14">
        <f>J5+J6+J7</f>
        <v/>
      </c>
      <c r="K8" s="14">
        <f>K5+K6+K7</f>
        <v/>
      </c>
      <c r="L8" s="14">
        <f>L5+L6+L7</f>
        <v/>
      </c>
      <c r="M8" s="14">
        <f>M5+M6+M7</f>
        <v/>
      </c>
    </row>
    <row r="12">
      <c r="A12" t="inlineStr">
        <is>
          <t>Accounts payable</t>
        </is>
      </c>
      <c r="B12" s="12">
        <f>'P&amp;L'!B6*12/365*Assumptions!B14</f>
        <v/>
      </c>
      <c r="C12" s="12">
        <f>'P&amp;L'!C6*12/365*Assumptions!C14</f>
        <v/>
      </c>
      <c r="D12" s="12">
        <f>'P&amp;L'!D6*12/365*Assumptions!D14</f>
        <v/>
      </c>
      <c r="E12" s="12">
        <f>'P&amp;L'!E6*12/365*Assumptions!E14</f>
        <v/>
      </c>
      <c r="F12" s="12">
        <f>'P&amp;L'!F6*12/365*Assumptions!F14</f>
        <v/>
      </c>
      <c r="G12" s="12">
        <f>'P&amp;L'!G6*12/365*Assumptions!G14</f>
        <v/>
      </c>
      <c r="H12" s="12">
        <f>'P&amp;L'!H6*12/365*Assumptions!H14</f>
        <v/>
      </c>
      <c r="I12" s="12">
        <f>'P&amp;L'!I6*12/365*Assumptions!I14</f>
        <v/>
      </c>
      <c r="J12" s="12">
        <f>'P&amp;L'!J6*12/365*Assumptions!J14</f>
        <v/>
      </c>
      <c r="K12" s="12">
        <f>'P&amp;L'!K6*12/365*Assumptions!K14</f>
        <v/>
      </c>
      <c r="L12" s="12">
        <f>'P&amp;L'!L6*12/365*Assumptions!L14</f>
        <v/>
      </c>
      <c r="M12" s="12">
        <f>'P&amp;L'!M6*12/365*Assumptions!M14</f>
        <v/>
      </c>
    </row>
    <row r="13">
      <c r="A13" s="8" t="inlineStr">
        <is>
          <t>Total liabilities</t>
        </is>
      </c>
      <c r="B13" s="11">
        <f>B12</f>
        <v/>
      </c>
      <c r="C13" s="11">
        <f>C12</f>
        <v/>
      </c>
      <c r="D13" s="11">
        <f>D12</f>
        <v/>
      </c>
      <c r="E13" s="11">
        <f>E12</f>
        <v/>
      </c>
      <c r="F13" s="11">
        <f>F12</f>
        <v/>
      </c>
      <c r="G13" s="11">
        <f>G12</f>
        <v/>
      </c>
      <c r="H13" s="11">
        <f>H12</f>
        <v/>
      </c>
      <c r="I13" s="11">
        <f>I12</f>
        <v/>
      </c>
      <c r="J13" s="11">
        <f>J12</f>
        <v/>
      </c>
      <c r="K13" s="11">
        <f>K12</f>
        <v/>
      </c>
      <c r="L13" s="11">
        <f>L12</f>
        <v/>
      </c>
      <c r="M13" s="11">
        <f>M12</f>
        <v/>
      </c>
    </row>
    <row r="14">
      <c r="A14" t="inlineStr">
        <is>
          <t>Paid-in capital</t>
        </is>
      </c>
      <c r="B14" s="12">
        <f>Assumptions!$B$21+'Cash flow'!B11</f>
        <v/>
      </c>
      <c r="C14" s="12">
        <f>B14+'Cash flow'!C11</f>
        <v/>
      </c>
      <c r="D14" s="12">
        <f>C14+'Cash flow'!D11</f>
        <v/>
      </c>
      <c r="E14" s="12">
        <f>D14+'Cash flow'!E11</f>
        <v/>
      </c>
      <c r="F14" s="12">
        <f>E14+'Cash flow'!F11</f>
        <v/>
      </c>
      <c r="G14" s="12">
        <f>F14+'Cash flow'!G11</f>
        <v/>
      </c>
      <c r="H14" s="12">
        <f>G14+'Cash flow'!H11</f>
        <v/>
      </c>
      <c r="I14" s="12">
        <f>H14+'Cash flow'!I11</f>
        <v/>
      </c>
      <c r="J14" s="12">
        <f>I14+'Cash flow'!J11</f>
        <v/>
      </c>
      <c r="K14" s="12">
        <f>J14+'Cash flow'!K11</f>
        <v/>
      </c>
      <c r="L14" s="12">
        <f>K14+'Cash flow'!L11</f>
        <v/>
      </c>
      <c r="M14" s="12">
        <f>L14+'Cash flow'!M11</f>
        <v/>
      </c>
    </row>
    <row r="15">
      <c r="A15" t="inlineStr">
        <is>
          <t>Retained earnings</t>
        </is>
      </c>
      <c r="B15" s="12">
        <f>Assumptions!$B$22+'P&amp;L'!B13</f>
        <v/>
      </c>
      <c r="C15" s="12">
        <f>B15+'P&amp;L'!C13</f>
        <v/>
      </c>
      <c r="D15" s="12">
        <f>C15+'P&amp;L'!D13</f>
        <v/>
      </c>
      <c r="E15" s="12">
        <f>D15+'P&amp;L'!E13</f>
        <v/>
      </c>
      <c r="F15" s="12">
        <f>E15+'P&amp;L'!F13</f>
        <v/>
      </c>
      <c r="G15" s="12">
        <f>F15+'P&amp;L'!G13</f>
        <v/>
      </c>
      <c r="H15" s="12">
        <f>G15+'P&amp;L'!H13</f>
        <v/>
      </c>
      <c r="I15" s="12">
        <f>H15+'P&amp;L'!I13</f>
        <v/>
      </c>
      <c r="J15" s="12">
        <f>I15+'P&amp;L'!J13</f>
        <v/>
      </c>
      <c r="K15" s="12">
        <f>J15+'P&amp;L'!K13</f>
        <v/>
      </c>
      <c r="L15" s="12">
        <f>K15+'P&amp;L'!L13</f>
        <v/>
      </c>
      <c r="M15" s="12">
        <f>L15+'P&amp;L'!M13</f>
        <v/>
      </c>
    </row>
    <row r="16">
      <c r="A16" s="8" t="inlineStr">
        <is>
          <t>Total equity</t>
        </is>
      </c>
      <c r="B16" s="11">
        <f>B14+B15</f>
        <v/>
      </c>
      <c r="C16" s="11">
        <f>C14+C15</f>
        <v/>
      </c>
      <c r="D16" s="11">
        <f>D14+D15</f>
        <v/>
      </c>
      <c r="E16" s="11">
        <f>E14+E15</f>
        <v/>
      </c>
      <c r="F16" s="11">
        <f>F14+F15</f>
        <v/>
      </c>
      <c r="G16" s="11">
        <f>G14+G15</f>
        <v/>
      </c>
      <c r="H16" s="11">
        <f>H14+H15</f>
        <v/>
      </c>
      <c r="I16" s="11">
        <f>I14+I15</f>
        <v/>
      </c>
      <c r="J16" s="11">
        <f>J14+J15</f>
        <v/>
      </c>
      <c r="K16" s="11">
        <f>K14+K15</f>
        <v/>
      </c>
      <c r="L16" s="11">
        <f>L14+L15</f>
        <v/>
      </c>
      <c r="M16" s="11">
        <f>M14+M15</f>
        <v/>
      </c>
    </row>
    <row r="17">
      <c r="A17" s="13" t="inlineStr">
        <is>
          <t>Total liabilities and equity</t>
        </is>
      </c>
      <c r="B17" s="14">
        <f>B13+B16</f>
        <v/>
      </c>
      <c r="C17" s="14">
        <f>C13+C16</f>
        <v/>
      </c>
      <c r="D17" s="14">
        <f>D13+D16</f>
        <v/>
      </c>
      <c r="E17" s="14">
        <f>E13+E16</f>
        <v/>
      </c>
      <c r="F17" s="14">
        <f>F13+F16</f>
        <v/>
      </c>
      <c r="G17" s="14">
        <f>G13+G16</f>
        <v/>
      </c>
      <c r="H17" s="14">
        <f>H13+H16</f>
        <v/>
      </c>
      <c r="I17" s="14">
        <f>I13+I16</f>
        <v/>
      </c>
      <c r="J17" s="14">
        <f>J13+J16</f>
        <v/>
      </c>
      <c r="K17" s="14">
        <f>K13+K16</f>
        <v/>
      </c>
      <c r="L17" s="14">
        <f>L13+L16</f>
        <v/>
      </c>
      <c r="M17" s="14">
        <f>M13+M16</f>
        <v/>
      </c>
    </row>
    <row r="19">
      <c r="A19" s="8" t="inlineStr">
        <is>
          <t>Check: assets − liabilities and equity</t>
        </is>
      </c>
      <c r="B19" s="11">
        <f>ROUND(B8-B17,2)</f>
        <v/>
      </c>
      <c r="C19" s="11">
        <f>ROUND(C8-C17,2)</f>
        <v/>
      </c>
      <c r="D19" s="11">
        <f>ROUND(D8-D17,2)</f>
        <v/>
      </c>
      <c r="E19" s="11">
        <f>ROUND(E8-E17,2)</f>
        <v/>
      </c>
      <c r="F19" s="11">
        <f>ROUND(F8-F17,2)</f>
        <v/>
      </c>
      <c r="G19" s="11">
        <f>ROUND(G8-G17,2)</f>
        <v/>
      </c>
      <c r="H19" s="11">
        <f>ROUND(H8-H17,2)</f>
        <v/>
      </c>
      <c r="I19" s="11">
        <f>ROUND(I8-I17,2)</f>
        <v/>
      </c>
      <c r="J19" s="11">
        <f>ROUND(J8-J17,2)</f>
        <v/>
      </c>
      <c r="K19" s="11">
        <f>ROUND(K8-K17,2)</f>
        <v/>
      </c>
      <c r="L19" s="11">
        <f>ROUND(L8-L17,2)</f>
        <v/>
      </c>
      <c r="M19" s="11">
        <f>ROUND(M8-M17,2)</f>
        <v/>
      </c>
    </row>
    <row r="20">
      <c r="A20" s="2" t="inlineStr">
        <is>
          <t>This row must read zero across. If it does not, an assumption has been changed in a way that breaks the link between the statements.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2:A7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2">
      <c r="A2" s="17" t="inlineStr">
        <is>
          <t>Amber cells on Assumptions are the only things you edit. Everything on the three statements calculates from them.</t>
        </is>
      </c>
    </row>
    <row r="3">
      <c r="A3" s="17" t="inlineStr">
        <is>
          <t>The statements are linked: net income flows into retained earnings, depreciation is added back in the cash flow, and the receivable and payable balances are driven by the DSO and DPO assumptions.</t>
        </is>
      </c>
    </row>
    <row r="4">
      <c r="A4" s="17" t="inlineStr">
        <is>
          <t>The check row at the bottom of the balance sheet must read zero in every month. If it does not, the model has been broken.</t>
        </is>
      </c>
    </row>
    <row r="5">
      <c r="A5" s="17" t="inlineStr">
        <is>
          <t>Opening retained earnings is set so the opening balance sheet balances. Change any opening balance and you must change it to match.</t>
        </is>
      </c>
    </row>
    <row r="6">
      <c r="A6" s="17" t="inlineStr">
        <is>
          <t>Twelve months is deliberate. A monthly model that runs five years is usually a spreadsheet exercise rather than a plan.</t>
        </is>
      </c>
    </row>
    <row r="7">
      <c r="A7" s="17" t="inlineStr">
        <is>
          <t>Free and ungated from Zinance: zinance.co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2026-09-23T12:36:45Z</dcterms:created>
  <dcterms:modified xsi:type="dcterms:W3CDTF">2026-09-23T12:37:43Z</dcterms:modified>
</cp:coreProperties>
</file>